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4\import używanych\12\"/>
    </mc:Choice>
  </mc:AlternateContent>
  <xr:revisionPtr revIDLastSave="0" documentId="13_ncr:1_{ECAEF0CD-AB20-4EB6-90A8-EFBBEF001ED0}" xr6:coauthVersionLast="47" xr6:coauthVersionMax="47" xr10:uidLastSave="{00000000-0000-0000-0000-000000000000}"/>
  <bookViews>
    <workbookView xWindow="-120" yWindow="-120" windowWidth="29040" windowHeight="15720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liczebnosc_wiek'!$A$1:$R$25</definedName>
    <definedName name="_xlnm.Print_Area" localSheetId="1">'2 - EURO_rodzaj_paliwa'!$A$1:$I$44</definedName>
    <definedName name="_xlnm.Print_Area" localSheetId="2">'3 - TOP_marki'!$A$1:$F$40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H8" i="4"/>
  <c r="H9" i="4"/>
  <c r="H11" i="4"/>
  <c r="F18" i="5"/>
  <c r="F17" i="5"/>
  <c r="F16" i="5"/>
  <c r="F15" i="5"/>
  <c r="F14" i="5"/>
  <c r="F13" i="5"/>
  <c r="F12" i="5"/>
  <c r="F11" i="5"/>
  <c r="F10" i="5"/>
  <c r="F9" i="5"/>
  <c r="L16" i="3"/>
  <c r="M9" i="3"/>
  <c r="K9" i="3"/>
  <c r="G9" i="3"/>
  <c r="N9" i="3"/>
  <c r="L9" i="3"/>
  <c r="J9" i="3"/>
  <c r="O8" i="3"/>
  <c r="O9" i="3" s="1"/>
  <c r="H9" i="3"/>
  <c r="E9" i="3"/>
  <c r="F9" i="3"/>
  <c r="I9" i="3"/>
  <c r="D9" i="3"/>
  <c r="C9" i="3"/>
  <c r="O7" i="3"/>
  <c r="H13" i="4"/>
  <c r="H12" i="4"/>
  <c r="H14" i="4"/>
  <c r="H15" i="4"/>
  <c r="H16" i="4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<sst xmlns="http://schemas.openxmlformats.org/spreadsheetml/2006/main" count="68" uniqueCount="64">
  <si>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</si>
  <si>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</si>
  <si>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</si>
  <si>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</si>
  <si>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</si>
  <si>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</si>
  <si>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</si>
  <si>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</si>
  <si>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</si>
  <si>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</si>
  <si>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</si>
  <si>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</si>
  <si>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</si>
  <si>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</si>
  <si>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</si>
  <si>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</si>
  <si>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</si>
  <si>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</si>
  <si>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&gt;4 lat i &lt;=10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</si>
  <si>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</si>
  <si>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</si>
  <si>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</si>
  <si>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</si>
  <si>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</si>
  <si>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</si>
  <si>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</si>
  <si>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</si>
  <si>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</si>
  <si>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</si>
  <si>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</si>
  <si>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</si>
  <si>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</si>
  <si>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</si>
  <si>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</si>
  <si>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</si>
  <si>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</si>
  <si>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sprowadzonych z zagranicy w Polsce, w latach 2023 - 2024
analizy PZPM na podstawie Centralnej Ewidencji Pojazdów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</si>
  <si>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</si>
  <si>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</si>
  <si>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</si>
  <si>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</si>
  <si>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</si>
  <si>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</si>
  <si>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</si>
  <si>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</si>
  <si>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</si>
  <si>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</si>
  <si>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</si>
  <si>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</si>
  <si>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</si>
  <si>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</si>
  <si>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</si>
  <si>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** kolejność wg rejestracji w 2024 roku</t>
  </si>
  <si>
    <t>Rodzaj napędu</t>
  </si>
  <si>
    <t>Liczba pojazdów</t>
  </si>
  <si>
    <t>Styczeń-Grudzień 2024</t>
  </si>
  <si>
    <t>Styczeń-Grudzień 2023</t>
  </si>
  <si>
    <t>Struktura wieku Sty-Gru 2024</t>
  </si>
  <si>
    <t>390,1</t>
  </si>
  <si>
    <t>473,7</t>
  </si>
  <si>
    <t>312,5</t>
  </si>
  <si>
    <t>351,5</t>
  </si>
  <si>
    <t>35,9</t>
  </si>
  <si>
    <t>57,4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</si>
</sst>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000000"/>
      <name val="Arial Nova"/>
      <family val="2"/>
      <charset val="238"/>
    </font>
    <font>
      <b/>
      <sz val="14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/>
    <xf numFmtId="0" fontId="13" fillId="0" borderId="3" xfId="0" applyFont="1" applyBorder="1" applyAlignment="1">
      <alignment vertical="center" textRotation="9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65" fontId="13" fillId="0" borderId="0" xfId="4" applyNumberFormat="1" applyFont="1"/>
    <xf numFmtId="0" fontId="15" fillId="2" borderId="5" xfId="0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 wrapText="1"/>
    </xf>
    <xf numFmtId="165" fontId="12" fillId="0" borderId="14" xfId="3" applyNumberFormat="1" applyFont="1" applyBorder="1" applyAlignment="1">
      <alignment horizontal="center" vertical="center"/>
    </xf>
    <xf numFmtId="165" fontId="12" fillId="3" borderId="14" xfId="3" applyNumberFormat="1" applyFont="1" applyFill="1" applyBorder="1" applyAlignment="1">
      <alignment horizontal="center" vertical="center"/>
    </xf>
    <xf numFmtId="165" fontId="11" fillId="0" borderId="13" xfId="3" applyNumberFormat="1" applyFont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 wrapText="1"/>
    </xf>
    <xf numFmtId="166" fontId="12" fillId="0" borderId="14" xfId="1" applyNumberFormat="1" applyFont="1" applyBorder="1" applyAlignment="1">
      <alignment horizontal="center" vertical="center"/>
    </xf>
    <xf numFmtId="166" fontId="12" fillId="3" borderId="14" xfId="1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166" fontId="11" fillId="0" borderId="13" xfId="1" applyNumberFormat="1" applyFont="1" applyBorder="1" applyAlignment="1">
      <alignment horizontal="left" vertical="center"/>
    </xf>
    <xf numFmtId="166" fontId="12" fillId="0" borderId="14" xfId="1" applyNumberFormat="1" applyFont="1" applyBorder="1" applyAlignment="1">
      <alignment horizontal="left" vertical="center"/>
    </xf>
    <xf numFmtId="166" fontId="12" fillId="3" borderId="13" xfId="1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2023 - 2024</a:t>
            </a:r>
          </a:p>
        </c:rich>
      </c:tx>
      <c:layout>
        <c:manualLayout>
          <c:xMode val="edge"/>
          <c:yMode val="edge"/>
          <c:x val="0.2130251460502921"/>
          <c:y val="6.457526142565513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_-* #\ ##0\ _z_ł_-;\-* #\ ##0\ _z_ł_-;_-* "-"??\ _z_ł_-;_-@_-</c:formatCode>
                <c:ptCount val="12"/>
                <c:pt idx="0">
                  <c:v>53156</c:v>
                </c:pt>
                <c:pt idx="1">
                  <c:v>52854</c:v>
                </c:pt>
                <c:pt idx="2">
                  <c:v>67125</c:v>
                </c:pt>
                <c:pt idx="3">
                  <c:v>57090</c:v>
                </c:pt>
                <c:pt idx="4">
                  <c:v>61109</c:v>
                </c:pt>
                <c:pt idx="5">
                  <c:v>61502</c:v>
                </c:pt>
                <c:pt idx="6">
                  <c:v>62035</c:v>
                </c:pt>
                <c:pt idx="7">
                  <c:v>66472</c:v>
                </c:pt>
                <c:pt idx="8">
                  <c:v>64431</c:v>
                </c:pt>
                <c:pt idx="9">
                  <c:v>72638</c:v>
                </c:pt>
                <c:pt idx="10">
                  <c:v>63976</c:v>
                </c:pt>
                <c:pt idx="11">
                  <c:v>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&gt;4 lat i &lt;=10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0.10437388811458227</c:v>
                </c:pt>
                <c:pt idx="1">
                  <c:v>0.3512549432867616</c:v>
                </c:pt>
                <c:pt idx="2">
                  <c:v>0.54437116859865609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</a:rPr>
              <a:t>Pierwsze rejestracje - używane samochody osobowe
sprowadzone do Polski - TOP 10 w</a:t>
            </a:r>
            <a:r>
              <a:rPr lang="pl-PL" b="1" baseline="0">
                <a:solidFill>
                  <a:schemeClr val="tx1"/>
                </a:solidFill>
              </a:rPr>
              <a:t> </a:t>
            </a:r>
            <a:r>
              <a:rPr lang="pl-PL" b="1">
                <a:solidFill>
                  <a:schemeClr val="tx1"/>
                </a:solidFill>
              </a:rPr>
              <a:t>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'3 - TOP_marki'!$E$8</c:f>
              <c:strCache>
                <c:ptCount val="1"/>
                <c:pt idx="0">
                  <c:v>Styczeń-Grudzień 2023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RENAULT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TOP_marki'!$E$9:$E$18</c:f>
              <c:numCache>
                <c:formatCode>General</c:formatCode>
                <c:ptCount val="10"/>
                <c:pt idx="0">
                  <c:v>74994</c:v>
                </c:pt>
                <c:pt idx="1">
                  <c:v>71347</c:v>
                </c:pt>
                <c:pt idx="2">
                  <c:v>68818</c:v>
                </c:pt>
                <c:pt idx="3">
                  <c:v>63796</c:v>
                </c:pt>
                <c:pt idx="4">
                  <c:v>47456</c:v>
                </c:pt>
                <c:pt idx="5">
                  <c:v>32913</c:v>
                </c:pt>
                <c:pt idx="6">
                  <c:v>36155</c:v>
                </c:pt>
                <c:pt idx="7">
                  <c:v>37022</c:v>
                </c:pt>
                <c:pt idx="8">
                  <c:v>27870</c:v>
                </c:pt>
                <c:pt idx="9">
                  <c:v>28160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ser>
          <c:idx val="1"/>
          <c:order val="1"/>
          <c:tx>
            <c:strRef>
              <c:f>'3 - TOP_marki'!$D$8</c:f>
              <c:strCache>
                <c:ptCount val="1"/>
                <c:pt idx="0">
                  <c:v>Styczeń-Grudzień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RENAULT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TOP_marki'!$D$9:$D$18</c:f>
              <c:numCache>
                <c:formatCode>General</c:formatCode>
                <c:ptCount val="10"/>
                <c:pt idx="0">
                  <c:v>86949</c:v>
                </c:pt>
                <c:pt idx="1">
                  <c:v>83123</c:v>
                </c:pt>
                <c:pt idx="2">
                  <c:v>79172</c:v>
                </c:pt>
                <c:pt idx="3">
                  <c:v>71680</c:v>
                </c:pt>
                <c:pt idx="4">
                  <c:v>56710</c:v>
                </c:pt>
                <c:pt idx="5">
                  <c:v>42598</c:v>
                </c:pt>
                <c:pt idx="6">
                  <c:v>40575</c:v>
                </c:pt>
                <c:pt idx="7">
                  <c:v>40514</c:v>
                </c:pt>
                <c:pt idx="8">
                  <c:v>38704</c:v>
                </c:pt>
                <c:pt idx="9">
                  <c:v>34078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310864398766277"/>
          <c:y val="0.93481344538273525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14</xdr:row>
      <xdr:rowOff>228600</xdr:rowOff>
    </xdr:from>
    <xdr:to>
      <xdr:col>14</xdr:col>
      <xdr:colOff>133350</xdr:colOff>
      <xdr:row>22</xdr:row>
      <xdr:rowOff>266700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2</xdr:col>
      <xdr:colOff>962025</xdr:colOff>
      <xdr:row>1</xdr:row>
      <xdr:rowOff>304800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16</xdr:row>
      <xdr:rowOff>19050</xdr:rowOff>
    </xdr:from>
    <xdr:to>
      <xdr:col>7</xdr:col>
      <xdr:colOff>704850</xdr:colOff>
      <xdr:row>42</xdr:row>
      <xdr:rowOff>114300</xdr:rowOff>
    </xdr:to>
    <xdr:pic>
      <xdr:nvPicPr>
        <xdr:cNvPr id="5646842" name="Obraz 2">
          <a:extLst>
            <a:ext uri="{FF2B5EF4-FFF2-40B4-BE49-F238E27FC236}">
              <a16:creationId xmlns:a16="http://schemas.microsoft.com/office/drawing/2014/main" id="{FAC9C5B9-6F20-BB77-5BD0-0C549500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657850"/>
          <a:ext cx="7410450" cy="505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16" name="Obraz 1">
          <a:extLst>
            <a:ext uri="{FF2B5EF4-FFF2-40B4-BE49-F238E27FC236}">
              <a16:creationId xmlns:a16="http://schemas.microsoft.com/office/drawing/2014/main" id="{59233C99-8A04-1C69-3F47-6744D9DF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20</xdr:row>
      <xdr:rowOff>38100</xdr:rowOff>
    </xdr:from>
    <xdr:to>
      <xdr:col>7</xdr:col>
      <xdr:colOff>447675</xdr:colOff>
      <xdr:row>39</xdr:row>
      <xdr:rowOff>76200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 fitToPage="1"/>
  </sheetPr>
  <dimension ref="B1:U26"/>
  <sheetViews>
    <sheetView showGridLines="0" tabSelected="1" zoomScale="80" zoomScaleNormal="8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4" width="15.140625" customWidth="1"/>
    <col min="15" max="15" width="14.42578125" bestFit="1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45" t="s">
        <v>36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8"/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28" t="s">
        <v>9</v>
      </c>
      <c r="L6" s="28" t="s">
        <v>10</v>
      </c>
      <c r="M6" s="28" t="s">
        <v>11</v>
      </c>
      <c r="N6" s="28" t="s">
        <v>12</v>
      </c>
      <c r="O6" s="28" t="s">
        <v>13</v>
      </c>
      <c r="Q6" s="6"/>
      <c r="R6" s="6"/>
    </row>
    <row r="7" spans="2:18" ht="26.25" customHeight="1" thickBot="1" x14ac:dyDescent="0.25">
      <c r="B7" s="28">
        <v>2023</v>
      </c>
      <c r="C7" s="42">
        <v>53156</v>
      </c>
      <c r="D7" s="43">
        <v>52854</v>
      </c>
      <c r="E7" s="42">
        <v>67125</v>
      </c>
      <c r="F7" s="43">
        <v>57090</v>
      </c>
      <c r="G7" s="42">
        <v>61109</v>
      </c>
      <c r="H7" s="43">
        <v>61502</v>
      </c>
      <c r="I7" s="42">
        <v>62035</v>
      </c>
      <c r="J7" s="43">
        <v>66472</v>
      </c>
      <c r="K7" s="42">
        <v>64431</v>
      </c>
      <c r="L7" s="43">
        <v>72638</v>
      </c>
      <c r="M7" s="42">
        <v>63976</v>
      </c>
      <c r="N7" s="43">
        <v>56051</v>
      </c>
      <c r="O7" s="42">
        <f>SUM(C7:N7)</f>
        <v>738439</v>
      </c>
      <c r="Q7" s="7"/>
      <c r="R7" s="7"/>
    </row>
    <row r="8" spans="2:18" ht="26.25" customHeight="1" thickBot="1" x14ac:dyDescent="0.25">
      <c r="B8" s="41">
        <v>2024</v>
      </c>
      <c r="C8" s="44">
        <v>66186</v>
      </c>
      <c r="D8" s="40">
        <v>72408</v>
      </c>
      <c r="E8" s="40">
        <v>77918</v>
      </c>
      <c r="F8" s="40">
        <v>79087</v>
      </c>
      <c r="G8" s="40">
        <v>72082</v>
      </c>
      <c r="H8" s="40">
        <v>71814</v>
      </c>
      <c r="I8" s="40">
        <v>79987</v>
      </c>
      <c r="J8" s="40">
        <v>72310</v>
      </c>
      <c r="K8" s="40">
        <v>74241</v>
      </c>
      <c r="L8" s="40">
        <v>84992</v>
      </c>
      <c r="M8" s="40">
        <v>66966</v>
      </c>
      <c r="N8" s="40">
        <v>64519</v>
      </c>
      <c r="O8" s="40">
        <f>SUM(C8:N8)</f>
        <v>882510</v>
      </c>
      <c r="Q8" s="7"/>
      <c r="R8" s="7"/>
    </row>
    <row r="9" spans="2:18" ht="26.25" customHeight="1" thickBot="1" x14ac:dyDescent="0.25">
      <c r="B9" s="28" t="s">
        <v>16</v>
      </c>
      <c r="C9" s="37">
        <f>+C8/C7-1</f>
        <v>0.24512754910076007</v>
      </c>
      <c r="D9" s="35">
        <f>IF(D8="","",+D8/D7-1)</f>
        <v>0.3699625383130889</v>
      </c>
      <c r="E9" s="37">
        <f t="shared" ref="E9:N9" si="0">IF(E8="","",+E8/E7-1)</f>
        <v>0.16078957169459973</v>
      </c>
      <c r="F9" s="35">
        <f t="shared" si="0"/>
        <v>0.38530390611315468</v>
      </c>
      <c r="G9" s="37">
        <f>IF(G8="","",+G8/G7-1)</f>
        <v>0.17956438495148008</v>
      </c>
      <c r="H9" s="35">
        <f t="shared" si="0"/>
        <v>0.16766934408637124</v>
      </c>
      <c r="I9" s="37">
        <f t="shared" si="0"/>
        <v>0.28938502458289683</v>
      </c>
      <c r="J9" s="35">
        <f t="shared" si="0"/>
        <v>8.7826453243470937E-2</v>
      </c>
      <c r="K9" s="37">
        <f t="shared" si="0"/>
        <v>0.15225590166224334</v>
      </c>
      <c r="L9" s="35">
        <f t="shared" si="0"/>
        <v>0.1700762686197308</v>
      </c>
      <c r="M9" s="37">
        <f t="shared" si="0"/>
        <v>4.673627610353881E-2</v>
      </c>
      <c r="N9" s="35">
        <f t="shared" si="0"/>
        <v>0.15107669800717205</v>
      </c>
      <c r="O9" s="37">
        <f ca="1">+O8/SUM(OFFSET(C7,0,0,,COUNTA(C8:N8)))-1</f>
        <v>0.19510210051202614</v>
      </c>
    </row>
    <row r="10" spans="2:18" ht="26.25" customHeight="1" x14ac:dyDescent="0.2">
      <c r="D10" s="13"/>
      <c r="P10" s="13"/>
    </row>
    <row r="11" spans="2:18" ht="26.25" customHeight="1" x14ac:dyDescent="0.2">
      <c r="K11" s="45" t="s">
        <v>57</v>
      </c>
      <c r="L11" s="46"/>
      <c r="M11" s="46"/>
      <c r="O11" s="15"/>
    </row>
    <row r="12" spans="2:18" ht="26.25" customHeight="1" thickBot="1" x14ac:dyDescent="0.25">
      <c r="K12" s="28" t="s">
        <v>14</v>
      </c>
      <c r="L12" s="28" t="s">
        <v>54</v>
      </c>
      <c r="M12" s="28" t="s">
        <v>15</v>
      </c>
      <c r="O12" s="15"/>
    </row>
    <row r="13" spans="2:18" ht="26.25" customHeight="1" thickBot="1" x14ac:dyDescent="0.25">
      <c r="K13" s="28" t="s">
        <v>17</v>
      </c>
      <c r="L13" s="39">
        <v>92111</v>
      </c>
      <c r="M13" s="37">
        <v>0.10437388811458227</v>
      </c>
      <c r="O13" s="15"/>
    </row>
    <row r="14" spans="2:18" ht="26.25" customHeight="1" thickBot="1" x14ac:dyDescent="0.25">
      <c r="K14" s="28" t="s">
        <v>18</v>
      </c>
      <c r="L14" s="40">
        <v>309986</v>
      </c>
      <c r="M14" s="38">
        <v>0.3512549432867616</v>
      </c>
      <c r="O14" s="15"/>
    </row>
    <row r="15" spans="2:18" ht="26.25" customHeight="1" thickBot="1" x14ac:dyDescent="0.25">
      <c r="K15" s="28" t="s">
        <v>19</v>
      </c>
      <c r="L15" s="39">
        <v>480413</v>
      </c>
      <c r="M15" s="37">
        <v>0.54437116859865609</v>
      </c>
      <c r="O15" s="15"/>
    </row>
    <row r="16" spans="2:18" ht="26.25" customHeight="1" thickBot="1" x14ac:dyDescent="0.25">
      <c r="K16" s="28" t="s">
        <v>0</v>
      </c>
      <c r="L16" s="40">
        <f>SUM(L13:L15)</f>
        <v>882510</v>
      </c>
      <c r="M16" s="38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B25" t="s">
        <v>29</v>
      </c>
      <c r="O25" s="15"/>
    </row>
    <row r="26" spans="2:15" ht="26.25" customHeight="1" x14ac:dyDescent="0.2">
      <c r="K26" s="1"/>
      <c r="L26" s="1"/>
      <c r="M26" s="1"/>
      <c r="N26" s="1"/>
      <c r="O26" s="16"/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.74803149606299213" bottom="2.7559055118110236" header="0.31496062992125984" footer="0.31496062992125984"/>
  <pageSetup paperSize="9" scale="54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="60" zoomScaleNormal="6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3" width="22.5703125" customWidth="1"/>
    <col min="4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45" t="s">
        <v>28</v>
      </c>
      <c r="C4" s="46"/>
      <c r="D4" s="46"/>
      <c r="E4" s="46"/>
      <c r="F4" s="46"/>
      <c r="G4" s="46"/>
      <c r="H4" s="46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48" t="s">
        <v>53</v>
      </c>
      <c r="C5" s="50" t="s">
        <v>56</v>
      </c>
      <c r="D5" s="51"/>
      <c r="E5" s="50" t="s">
        <v>55</v>
      </c>
      <c r="F5" s="51"/>
      <c r="G5" s="48" t="s">
        <v>33</v>
      </c>
      <c r="H5" s="52" t="s">
        <v>31</v>
      </c>
      <c r="M5" s="4"/>
      <c r="N5" s="4"/>
    </row>
    <row r="6" spans="2:19" s="2" customFormat="1" ht="26.25" customHeight="1" thickBot="1" x14ac:dyDescent="0.25">
      <c r="B6" s="49"/>
      <c r="C6" s="28" t="s">
        <v>32</v>
      </c>
      <c r="D6" s="28" t="s">
        <v>22</v>
      </c>
      <c r="E6" s="28" t="s">
        <v>32</v>
      </c>
      <c r="F6" s="28" t="s">
        <v>22</v>
      </c>
      <c r="G6" s="49"/>
      <c r="H6" s="53"/>
      <c r="M6" s="4"/>
      <c r="N6" s="4"/>
    </row>
    <row r="7" spans="2:19" ht="26.25" customHeight="1" thickBot="1" x14ac:dyDescent="0.25">
      <c r="B7" s="28" t="s">
        <v>20</v>
      </c>
      <c r="C7" s="29" t="s">
        <v>58</v>
      </c>
      <c r="D7" s="35">
        <v>0.52823049703496161</v>
      </c>
      <c r="E7" s="29" t="s">
        <v>59</v>
      </c>
      <c r="F7" s="35">
        <v>0.53671459813486533</v>
      </c>
      <c r="G7" s="37">
        <v>0.21429706767572676</v>
      </c>
      <c r="H7" s="31" t="str">
        <f>TEXT(ROUND((F7-D7)*100,1),"+0,0;-0,0") &amp; " pp"</f>
        <v>+0,8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28" t="s">
        <v>21</v>
      </c>
      <c r="C8" s="30" t="s">
        <v>60</v>
      </c>
      <c r="D8" s="36">
        <v>0.42316562370080668</v>
      </c>
      <c r="E8" s="30" t="s">
        <v>61</v>
      </c>
      <c r="F8" s="36">
        <v>0.39828783809815188</v>
      </c>
      <c r="G8" s="38">
        <v>0.12484239092171712</v>
      </c>
      <c r="H8" s="32" t="str">
        <f>TEXT(ROUND((F8-D8)*100,1),"+0,0;-0,0") &amp; " pp"</f>
        <v>-2,5 pp</v>
      </c>
      <c r="J8" s="10"/>
      <c r="M8" s="10"/>
      <c r="S8" s="12"/>
    </row>
    <row r="9" spans="2:19" ht="26.25" customHeight="1" thickBot="1" x14ac:dyDescent="0.25">
      <c r="B9" s="28" t="s">
        <v>34</v>
      </c>
      <c r="C9" s="29" t="s">
        <v>62</v>
      </c>
      <c r="D9" s="35">
        <v>4.8603879264231709E-2</v>
      </c>
      <c r="E9" s="29" t="s">
        <v>63</v>
      </c>
      <c r="F9" s="35">
        <v>6.4997563766982847E-2</v>
      </c>
      <c r="G9" s="37">
        <v>0.59820010587612504</v>
      </c>
      <c r="H9" s="31" t="str">
        <f>TEXT(ROUND((F9-D9)*100,1),"+0,0;-0,0") &amp; " pp"</f>
        <v>+1,6 pp</v>
      </c>
      <c r="J9" s="10"/>
      <c r="M9" s="10"/>
    </row>
    <row r="10" spans="2:19" ht="26.25" customHeight="1" thickBot="1" x14ac:dyDescent="0.25">
      <c r="B10" s="28" t="s">
        <v>24</v>
      </c>
      <c r="C10" s="30"/>
      <c r="D10" s="36"/>
      <c r="E10" s="30"/>
      <c r="F10" s="36"/>
      <c r="G10" s="38"/>
      <c r="H10" s="32"/>
      <c r="J10" s="10"/>
      <c r="M10" s="10"/>
    </row>
    <row r="11" spans="2:19" ht="26.25" customHeight="1" thickBot="1" x14ac:dyDescent="0.25">
      <c r="B11" s="28" t="s">
        <v>25</v>
      </c>
      <c r="C11" s="29">
        <v>3.847</v>
      </c>
      <c r="D11" s="35">
        <v>5.2096381691649546E-3</v>
      </c>
      <c r="E11" s="29">
        <v>5.423</v>
      </c>
      <c r="F11" s="35">
        <v>6.1449728614973199E-3</v>
      </c>
      <c r="G11" s="37">
        <v>0.4096698726280219</v>
      </c>
      <c r="H11" s="31" t="str">
        <f t="shared" ref="H11:H16" si="0">TEXT(ROUND((F11-D11)*100,1),"+0,0;-0,0") &amp; " pp"</f>
        <v>+0,1 pp</v>
      </c>
      <c r="J11" s="10"/>
      <c r="M11" s="10"/>
    </row>
    <row r="12" spans="2:19" ht="26.25" customHeight="1" thickBot="1" x14ac:dyDescent="0.25">
      <c r="B12" s="28" t="s">
        <v>26</v>
      </c>
      <c r="C12" s="30">
        <v>19.300999999999998</v>
      </c>
      <c r="D12" s="36">
        <v>2.6137568573707508E-2</v>
      </c>
      <c r="E12" s="30">
        <v>34.427999999999997</v>
      </c>
      <c r="F12" s="36">
        <v>3.9011455960838971E-2</v>
      </c>
      <c r="G12" s="38">
        <v>0.78374177503756282</v>
      </c>
      <c r="H12" s="32" t="str">
        <f t="shared" si="0"/>
        <v>+1,3 pp</v>
      </c>
      <c r="J12" s="10"/>
      <c r="M12" s="10"/>
    </row>
    <row r="13" spans="2:19" ht="26.25" customHeight="1" thickBot="1" x14ac:dyDescent="0.25">
      <c r="B13" s="28" t="s">
        <v>27</v>
      </c>
      <c r="C13" s="29">
        <v>2.7069999999999999</v>
      </c>
      <c r="D13" s="35">
        <v>3.6658410511904165E-3</v>
      </c>
      <c r="E13" s="29">
        <v>7.2009999999999996</v>
      </c>
      <c r="F13" s="35">
        <v>8.1596809101313304E-3</v>
      </c>
      <c r="G13" s="37">
        <v>1.6601403768008867</v>
      </c>
      <c r="H13" s="31" t="str">
        <f t="shared" si="0"/>
        <v>+0,4 pp</v>
      </c>
    </row>
    <row r="14" spans="2:19" ht="26.25" customHeight="1" thickBot="1" x14ac:dyDescent="0.25">
      <c r="B14" s="28" t="s">
        <v>23</v>
      </c>
      <c r="C14" s="30">
        <v>9.68</v>
      </c>
      <c r="D14" s="36">
        <v>1.3108733422801342E-2</v>
      </c>
      <c r="E14" s="30">
        <v>9.6989999999999998</v>
      </c>
      <c r="F14" s="36">
        <v>1.0990243736614882E-2</v>
      </c>
      <c r="G14" s="38">
        <v>1.9628099173554237E-3</v>
      </c>
      <c r="H14" s="32" t="str">
        <f>TEXT(ROUND((F14-D14)*100,1),"+0,0;-0,0") &amp; " pp"</f>
        <v>-0,2 pp</v>
      </c>
    </row>
    <row r="15" spans="2:19" ht="26.25" customHeight="1" thickBot="1" x14ac:dyDescent="0.25">
      <c r="B15" s="28" t="s">
        <v>30</v>
      </c>
      <c r="C15" s="29">
        <v>0.20900000000000002</v>
      </c>
      <c r="D15" s="35">
        <v>2.8302947162866534E-4</v>
      </c>
      <c r="E15" s="29">
        <v>0.28900000000000003</v>
      </c>
      <c r="F15" s="35">
        <v>3.2747504277571925E-4</v>
      </c>
      <c r="G15" s="37">
        <v>0.38277511961722488</v>
      </c>
      <c r="H15" s="31" t="str">
        <f t="shared" si="0"/>
        <v>+0,0 pp</v>
      </c>
    </row>
    <row r="16" spans="2:19" ht="26.25" customHeight="1" thickBot="1" x14ac:dyDescent="0.25">
      <c r="B16" s="28" t="s">
        <v>35</v>
      </c>
      <c r="C16" s="30">
        <v>0.14699999999999999</v>
      </c>
      <c r="D16" s="36">
        <v>1.9906857573881442E-4</v>
      </c>
      <c r="E16" s="30">
        <v>0.32100000000000001</v>
      </c>
      <c r="F16" s="36">
        <v>3.6373525512467531E-4</v>
      </c>
      <c r="G16" s="38">
        <v>1.1836734693877551</v>
      </c>
      <c r="H16" s="32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printOptions horizontalCentered="1" verticalCentered="1"/>
  <pageMargins left="0.70866141732283472" right="0.70866141732283472" top="0.74803149606299213" bottom="2.7559055118110236" header="0.31496062992125984" footer="0.31496062992125984"/>
  <pageSetup paperSize="9" scale="64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A6:I36"/>
  <sheetViews>
    <sheetView showGridLines="0" zoomScaleNormal="100" zoomScaleSheetLayoutView="70" workbookViewId="0"/>
  </sheetViews>
  <sheetFormatPr defaultRowHeight="12.75" x14ac:dyDescent="0.2"/>
  <cols>
    <col min="1" max="1" width="5.5703125" customWidth="1"/>
    <col min="2" max="2" width="5.28515625" customWidth="1"/>
    <col min="3" max="3" width="19.42578125" customWidth="1"/>
    <col min="4" max="4" width="23.28515625" customWidth="1"/>
    <col min="5" max="5" width="23" customWidth="1"/>
    <col min="6" max="6" width="19.42578125" customWidth="1"/>
  </cols>
  <sheetData>
    <row r="6" spans="2:8" ht="33.75" customHeight="1" x14ac:dyDescent="0.2">
      <c r="B6" s="45" t="s">
        <v>37</v>
      </c>
      <c r="C6" s="46"/>
      <c r="D6" s="46"/>
      <c r="E6" s="46"/>
      <c r="F6" s="46"/>
      <c r="G6" s="19"/>
      <c r="H6" s="19"/>
    </row>
    <row r="7" spans="2:8" x14ac:dyDescent="0.2">
      <c r="C7" s="20"/>
      <c r="D7" s="21"/>
      <c r="E7" s="21"/>
      <c r="F7" s="21"/>
      <c r="G7" s="20"/>
      <c r="H7" s="22"/>
    </row>
    <row r="8" spans="2:8" ht="30" customHeight="1" thickBot="1" x14ac:dyDescent="0.25">
      <c r="B8" s="28" t="s">
        <v>38</v>
      </c>
      <c r="C8" s="28" t="s">
        <v>39</v>
      </c>
      <c r="D8" s="28" t="s">
        <v>55</v>
      </c>
      <c r="E8" s="28" t="s">
        <v>56</v>
      </c>
      <c r="F8" s="28" t="s">
        <v>40</v>
      </c>
      <c r="G8" s="23"/>
    </row>
    <row r="9" spans="2:8" ht="30" customHeight="1" thickBot="1" x14ac:dyDescent="0.25">
      <c r="B9" s="28">
        <v>1</v>
      </c>
      <c r="C9" s="33" t="s">
        <v>41</v>
      </c>
      <c r="D9" s="31">
        <v>86949</v>
      </c>
      <c r="E9" s="29">
        <v>74994</v>
      </c>
      <c r="F9" s="37">
        <f t="shared" ref="F9:F18" si="0">D9/E9-1</f>
        <v>0.1594127530202416</v>
      </c>
    </row>
    <row r="10" spans="2:8" ht="30" customHeight="1" thickBot="1" x14ac:dyDescent="0.25">
      <c r="B10" s="28">
        <v>2</v>
      </c>
      <c r="C10" s="34" t="s">
        <v>42</v>
      </c>
      <c r="D10" s="32">
        <v>83123</v>
      </c>
      <c r="E10" s="30">
        <v>71347</v>
      </c>
      <c r="F10" s="38">
        <f t="shared" si="0"/>
        <v>0.16505248994351551</v>
      </c>
    </row>
    <row r="11" spans="2:8" ht="30" customHeight="1" thickBot="1" x14ac:dyDescent="0.25">
      <c r="B11" s="28">
        <v>3</v>
      </c>
      <c r="C11" s="33" t="s">
        <v>43</v>
      </c>
      <c r="D11" s="31">
        <v>79172</v>
      </c>
      <c r="E11" s="29">
        <v>68818</v>
      </c>
      <c r="F11" s="37">
        <f t="shared" si="0"/>
        <v>0.15045482286611067</v>
      </c>
    </row>
    <row r="12" spans="2:8" ht="30" customHeight="1" thickBot="1" x14ac:dyDescent="0.25">
      <c r="B12" s="28">
        <v>4</v>
      </c>
      <c r="C12" s="34" t="s">
        <v>44</v>
      </c>
      <c r="D12" s="32">
        <v>71680</v>
      </c>
      <c r="E12" s="30">
        <v>63796</v>
      </c>
      <c r="F12" s="38">
        <f t="shared" si="0"/>
        <v>0.12358141576274373</v>
      </c>
    </row>
    <row r="13" spans="2:8" ht="30" customHeight="1" thickBot="1" x14ac:dyDescent="0.25">
      <c r="B13" s="28">
        <v>5</v>
      </c>
      <c r="C13" s="33" t="s">
        <v>45</v>
      </c>
      <c r="D13" s="31">
        <v>56710</v>
      </c>
      <c r="E13" s="29">
        <v>47456</v>
      </c>
      <c r="F13" s="37">
        <f t="shared" si="0"/>
        <v>0.19500168577208354</v>
      </c>
    </row>
    <row r="14" spans="2:8" ht="30" customHeight="1" thickBot="1" x14ac:dyDescent="0.25">
      <c r="B14" s="28">
        <v>6</v>
      </c>
      <c r="C14" s="34" t="s">
        <v>46</v>
      </c>
      <c r="D14" s="32">
        <v>42598</v>
      </c>
      <c r="E14" s="30">
        <v>32913</v>
      </c>
      <c r="F14" s="38">
        <f t="shared" si="0"/>
        <v>0.29426062650016704</v>
      </c>
    </row>
    <row r="15" spans="2:8" ht="30" customHeight="1" thickBot="1" x14ac:dyDescent="0.25">
      <c r="B15" s="28">
        <v>7</v>
      </c>
      <c r="C15" s="33" t="s">
        <v>48</v>
      </c>
      <c r="D15" s="31">
        <v>40575</v>
      </c>
      <c r="E15" s="29">
        <v>36155</v>
      </c>
      <c r="F15" s="37">
        <f t="shared" si="0"/>
        <v>0.12225141750795188</v>
      </c>
    </row>
    <row r="16" spans="2:8" ht="30" customHeight="1" thickBot="1" x14ac:dyDescent="0.25">
      <c r="B16" s="28">
        <v>8</v>
      </c>
      <c r="C16" s="34" t="s">
        <v>47</v>
      </c>
      <c r="D16" s="32">
        <v>40514</v>
      </c>
      <c r="E16" s="30">
        <v>37022</v>
      </c>
      <c r="F16" s="38">
        <f t="shared" si="0"/>
        <v>9.4322294851709731E-2</v>
      </c>
    </row>
    <row r="17" spans="1:9" ht="30" customHeight="1" thickBot="1" x14ac:dyDescent="0.25">
      <c r="B17" s="28">
        <v>9</v>
      </c>
      <c r="C17" s="33" t="s">
        <v>49</v>
      </c>
      <c r="D17" s="31">
        <v>38704</v>
      </c>
      <c r="E17" s="29">
        <v>27870</v>
      </c>
      <c r="F17" s="37">
        <f t="shared" si="0"/>
        <v>0.38873340509508436</v>
      </c>
    </row>
    <row r="18" spans="1:9" ht="30" customHeight="1" thickBot="1" x14ac:dyDescent="0.25">
      <c r="A18" s="24"/>
      <c r="B18" s="28">
        <v>10</v>
      </c>
      <c r="C18" s="34" t="s">
        <v>50</v>
      </c>
      <c r="D18" s="32">
        <v>34078</v>
      </c>
      <c r="E18" s="30">
        <v>28160</v>
      </c>
      <c r="F18" s="38">
        <f t="shared" si="0"/>
        <v>0.21015625000000004</v>
      </c>
    </row>
    <row r="19" spans="1:9" x14ac:dyDescent="0.2">
      <c r="B19" s="25" t="s">
        <v>51</v>
      </c>
    </row>
    <row r="20" spans="1:9" x14ac:dyDescent="0.2">
      <c r="B20" s="26" t="s">
        <v>52</v>
      </c>
      <c r="I20" s="27"/>
    </row>
    <row r="21" spans="1:9" x14ac:dyDescent="0.2">
      <c r="I21" s="27"/>
    </row>
    <row r="22" spans="1:9" ht="24" customHeight="1" x14ac:dyDescent="0.2">
      <c r="I22" s="27"/>
    </row>
    <row r="23" spans="1:9" ht="24" customHeight="1" x14ac:dyDescent="0.2">
      <c r="I23" s="27"/>
    </row>
    <row r="24" spans="1:9" ht="24" customHeight="1" x14ac:dyDescent="0.2">
      <c r="I24" s="27"/>
    </row>
    <row r="25" spans="1:9" ht="24" customHeight="1" x14ac:dyDescent="0.2">
      <c r="I25" s="27"/>
    </row>
    <row r="26" spans="1:9" ht="24" customHeight="1" x14ac:dyDescent="0.2">
      <c r="I26" s="27"/>
    </row>
    <row r="27" spans="1:9" ht="24" customHeight="1" x14ac:dyDescent="0.2">
      <c r="I27" s="27"/>
    </row>
    <row r="28" spans="1:9" ht="24" customHeight="1" x14ac:dyDescent="0.2">
      <c r="I28" s="27"/>
    </row>
    <row r="29" spans="1:9" ht="24" customHeight="1" x14ac:dyDescent="0.2">
      <c r="I29" s="27"/>
    </row>
    <row r="30" spans="1:9" ht="24" customHeight="1" x14ac:dyDescent="0.2">
      <c r="I30" s="27"/>
    </row>
    <row r="31" spans="1:9" ht="24" customHeight="1" x14ac:dyDescent="0.2"/>
    <row r="32" spans="1:9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mergeCells count="1">
    <mergeCell ref="B6:F6"/>
  </mergeCell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2025-04-24T09:26:10Z</cp:lastPrinted>
  <dcterms:created xsi:type="dcterms:W3CDTF">1997-02-26T13:46:56Z</dcterms:created>
  <dcterms:modified xsi:type="dcterms:W3CDTF">2025-04-24T09:26:24Z</dcterms:modified>
</cp:coreProperties>
</file>